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ki\Desktop\"/>
    </mc:Choice>
  </mc:AlternateContent>
  <xr:revisionPtr revIDLastSave="0" documentId="8_{F24FE559-F56B-43B2-94C0-165E84717000}" xr6:coauthVersionLast="40" xr6:coauthVersionMax="40" xr10:uidLastSave="{00000000-0000-0000-0000-000000000000}"/>
  <bookViews>
    <workbookView xWindow="-108" yWindow="-108" windowWidth="30936" windowHeight="16896" xr2:uid="{0CB5E1A2-008F-41A7-A0C5-E0E81AE319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4" i="1"/>
  <c r="E12" i="1" l="1"/>
  <c r="E11" i="1"/>
  <c r="E15" i="1" l="1"/>
  <c r="E14" i="1"/>
  <c r="E2" i="1"/>
  <c r="E16" i="1"/>
  <c r="E9" i="1"/>
  <c r="E8" i="1"/>
  <c r="E6" i="1"/>
  <c r="E10" i="1"/>
  <c r="E7" i="1"/>
  <c r="E17" i="1"/>
  <c r="E3" i="1"/>
</calcChain>
</file>

<file path=xl/sharedStrings.xml><?xml version="1.0" encoding="utf-8"?>
<sst xmlns="http://schemas.openxmlformats.org/spreadsheetml/2006/main" count="32" uniqueCount="31">
  <si>
    <t>用途地域</t>
    <rPh sb="0" eb="2">
      <t>ヨウト</t>
    </rPh>
    <rPh sb="2" eb="4">
      <t>チイキ</t>
    </rPh>
    <phoneticPr fontId="1"/>
  </si>
  <si>
    <t>基本情報</t>
    <rPh sb="0" eb="2">
      <t>キホン</t>
    </rPh>
    <rPh sb="2" eb="4">
      <t>ジョウホウ</t>
    </rPh>
    <phoneticPr fontId="1"/>
  </si>
  <si>
    <t>高層住居誘導地区</t>
    <rPh sb="0" eb="2">
      <t>コウソウ</t>
    </rPh>
    <rPh sb="2" eb="4">
      <t>ジュウキョ</t>
    </rPh>
    <rPh sb="4" eb="6">
      <t>ユウドウ</t>
    </rPh>
    <rPh sb="6" eb="8">
      <t>チク</t>
    </rPh>
    <phoneticPr fontId="1"/>
  </si>
  <si>
    <t>法別表第３備考３の規定に基づき指定する区域</t>
  </si>
  <si>
    <t>法第56条1項2号のカッコ書き規定に基づき指定する区域</t>
  </si>
  <si>
    <t>法第56条1項2号イのカッコ書き規定に基づき指定する区域</t>
  </si>
  <si>
    <t>道路斜線</t>
    <rPh sb="0" eb="2">
      <t>ドウロ</t>
    </rPh>
    <rPh sb="2" eb="4">
      <t>シャセン</t>
    </rPh>
    <phoneticPr fontId="1"/>
  </si>
  <si>
    <t>隣地斜線</t>
    <rPh sb="0" eb="2">
      <t>リンチ</t>
    </rPh>
    <rPh sb="2" eb="4">
      <t>シャセン</t>
    </rPh>
    <phoneticPr fontId="1"/>
  </si>
  <si>
    <t>逆日影</t>
    <rPh sb="0" eb="1">
      <t>ギャク</t>
    </rPh>
    <rPh sb="1" eb="3">
      <t>ニチエイ</t>
    </rPh>
    <phoneticPr fontId="1"/>
  </si>
  <si>
    <t>北海道適応</t>
    <rPh sb="0" eb="2">
      <t>ホッカイ</t>
    </rPh>
    <rPh sb="2" eb="3">
      <t>ドウ</t>
    </rPh>
    <rPh sb="3" eb="5">
      <t>テキオウ</t>
    </rPh>
    <phoneticPr fontId="1"/>
  </si>
  <si>
    <t>法第56条の2の1項の別表第4四に関するカッコ書き規定に基づき指定する対象建築物（イ又はロ）</t>
  </si>
  <si>
    <t>建築</t>
    <rPh sb="0" eb="2">
      <t>ケンチク</t>
    </rPh>
    <phoneticPr fontId="1"/>
  </si>
  <si>
    <t>敷地</t>
    <rPh sb="0" eb="2">
      <t>シキチ</t>
    </rPh>
    <phoneticPr fontId="1"/>
  </si>
  <si>
    <t>法第56条の2の1項の別表第4二三に関するカッコ書き規定に基づき指定する高さ数値（4,000mm又は6,500mm）</t>
    <phoneticPr fontId="1"/>
  </si>
  <si>
    <t>指定容積率(%)</t>
    <rPh sb="0" eb="2">
      <t>シテイ</t>
    </rPh>
    <rPh sb="2" eb="4">
      <t>ヨウセキ</t>
    </rPh>
    <rPh sb="4" eb="5">
      <t>リツ</t>
    </rPh>
    <phoneticPr fontId="1"/>
  </si>
  <si>
    <t>延べ床面積に対する住宅の用途に供する部分の床面積の割合(%)</t>
    <phoneticPr fontId="1"/>
  </si>
  <si>
    <t>地盤面高さ(mm)</t>
    <phoneticPr fontId="1"/>
  </si>
  <si>
    <t>用途地域"指定なし"の場合の、道路斜線制限の角度数値</t>
    <phoneticPr fontId="1"/>
  </si>
  <si>
    <t>用途地域"指定なし"の場合の、隣地斜線制限の角度数値</t>
    <rPh sb="15" eb="17">
      <t>リンチ</t>
    </rPh>
    <phoneticPr fontId="1"/>
  </si>
  <si>
    <t>逆日影計算適用</t>
    <rPh sb="0" eb="1">
      <t>ギャク</t>
    </rPh>
    <rPh sb="1" eb="3">
      <t>ニチエイ</t>
    </rPh>
    <rPh sb="3" eb="5">
      <t>ケイサン</t>
    </rPh>
    <rPh sb="5" eb="7">
      <t>テキヨウ</t>
    </rPh>
    <phoneticPr fontId="1"/>
  </si>
  <si>
    <t>法第56条の2の1項の別表第4（に）に関するカッコ書き規定に基づき指定する日影時間区分（1又は2又は3）</t>
    <rPh sb="37" eb="39">
      <t>ニチエイ</t>
    </rPh>
    <rPh sb="41" eb="43">
      <t>クブン</t>
    </rPh>
    <phoneticPr fontId="1"/>
  </si>
  <si>
    <t>【使い方】</t>
    <rPh sb="1" eb="2">
      <t>ツカ</t>
    </rPh>
    <rPh sb="3" eb="4">
      <t>カタ</t>
    </rPh>
    <phoneticPr fontId="1"/>
  </si>
  <si>
    <t>赤で表示されている入力必須項目は必ず記入下さい。</t>
    <rPh sb="0" eb="1">
      <t>アカ</t>
    </rPh>
    <rPh sb="2" eb="4">
      <t>ヒョウジ</t>
    </rPh>
    <rPh sb="9" eb="11">
      <t>ニュウリョク</t>
    </rPh>
    <rPh sb="11" eb="13">
      <t>ヒッス</t>
    </rPh>
    <rPh sb="13" eb="15">
      <t>コウモク</t>
    </rPh>
    <rPh sb="16" eb="17">
      <t>カナラ</t>
    </rPh>
    <rPh sb="18" eb="20">
      <t>キニュウ</t>
    </rPh>
    <rPh sb="20" eb="21">
      <t>クダ</t>
    </rPh>
    <phoneticPr fontId="1"/>
  </si>
  <si>
    <t>青で表示されている項目は、条件により計算結果が変わります。ご確認ください。</t>
    <rPh sb="0" eb="1">
      <t>アオ</t>
    </rPh>
    <rPh sb="2" eb="4">
      <t>ヒョウジ</t>
    </rPh>
    <rPh sb="9" eb="11">
      <t>コウモク</t>
    </rPh>
    <rPh sb="13" eb="15">
      <t>ジョウケン</t>
    </rPh>
    <rPh sb="18" eb="20">
      <t>ケイサン</t>
    </rPh>
    <rPh sb="20" eb="22">
      <t>ケッカ</t>
    </rPh>
    <rPh sb="23" eb="24">
      <t>カ</t>
    </rPh>
    <rPh sb="30" eb="32">
      <t>カクニン</t>
    </rPh>
    <phoneticPr fontId="1"/>
  </si>
  <si>
    <t>黄で表示されているのは、注意事項です。</t>
    <rPh sb="0" eb="1">
      <t>キ</t>
    </rPh>
    <rPh sb="2" eb="4">
      <t>ヒョウジ</t>
    </rPh>
    <rPh sb="12" eb="14">
      <t>チュウイ</t>
    </rPh>
    <rPh sb="14" eb="16">
      <t>ジコウ</t>
    </rPh>
    <phoneticPr fontId="1"/>
  </si>
  <si>
    <t>右の情報入力欄に入力を行ってください。項目をクリックすると、入力方法を表示します。</t>
    <rPh sb="0" eb="1">
      <t>ミギ</t>
    </rPh>
    <rPh sb="2" eb="4">
      <t>ジョウホウ</t>
    </rPh>
    <rPh sb="4" eb="6">
      <t>ニュウリョク</t>
    </rPh>
    <rPh sb="6" eb="7">
      <t>ラン</t>
    </rPh>
    <rPh sb="8" eb="10">
      <t>ニュウリョク</t>
    </rPh>
    <rPh sb="11" eb="12">
      <t>オコナ</t>
    </rPh>
    <rPh sb="19" eb="21">
      <t>コウモク</t>
    </rPh>
    <rPh sb="30" eb="32">
      <t>ニュウリョク</t>
    </rPh>
    <rPh sb="32" eb="34">
      <t>ホウホウ</t>
    </rPh>
    <rPh sb="35" eb="37">
      <t>ヒョウジ</t>
    </rPh>
    <phoneticPr fontId="1"/>
  </si>
  <si>
    <t>情報入力欄</t>
    <rPh sb="0" eb="2">
      <t>ジョウホウ</t>
    </rPh>
    <rPh sb="2" eb="4">
      <t>ニュウリョク</t>
    </rPh>
    <rPh sb="4" eb="5">
      <t>ラン</t>
    </rPh>
    <phoneticPr fontId="1"/>
  </si>
  <si>
    <t>絶対高さ</t>
    <rPh sb="0" eb="2">
      <t>ゼッタイ</t>
    </rPh>
    <rPh sb="2" eb="3">
      <t>タカ</t>
    </rPh>
    <phoneticPr fontId="1"/>
  </si>
  <si>
    <t>項目</t>
    <rPh sb="0" eb="2">
      <t>コウモク</t>
    </rPh>
    <phoneticPr fontId="1"/>
  </si>
  <si>
    <t>絶対高さ(10,000mm又は12,000mm)</t>
    <rPh sb="0" eb="2">
      <t>ゼッタイ</t>
    </rPh>
    <rPh sb="2" eb="3">
      <t>タカ</t>
    </rPh>
    <phoneticPr fontId="1"/>
  </si>
  <si>
    <t>第一種中高層住居専用地域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</si>
</sst>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rgb="FF3366FF"/>
      <name val="游ゴシック"/>
      <family val="3"/>
      <charset val="128"/>
      <scheme val="minor"/>
    </font>
    <font>
      <b/>
      <sz val="11"/>
      <color rgb="FF3366FF"/>
      <name val="游ゴシック"/>
      <family val="3"/>
      <charset val="128"/>
      <scheme val="minor"/>
    </font>
    <font>
      <b/>
      <sz val="11"/>
      <color rgb="FFCCCC00"/>
      <name val="游ゴシック"/>
      <family val="3"/>
      <charset val="128"/>
      <scheme val="minor"/>
    </font>
    <font>
      <b/>
      <sz val="16"/>
      <name val="Segoe UI Symbol"/>
      <family val="3"/>
    </font>
    <font>
      <b/>
      <sz val="14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8" xfId="0" applyNumberFormat="1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6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6" borderId="31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7" fillId="0" borderId="32" xfId="0" applyFont="1" applyBorder="1">
      <alignment vertical="center"/>
    </xf>
    <xf numFmtId="0" fontId="11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2" fillId="8" borderId="10" xfId="0" applyFont="1" applyFill="1" applyBorder="1" applyAlignment="1">
      <alignment vertical="center" textRotation="255"/>
    </xf>
    <xf numFmtId="0" fontId="0" fillId="8" borderId="15" xfId="0" applyFill="1" applyBorder="1">
      <alignment vertical="center"/>
    </xf>
    <xf numFmtId="0" fontId="3" fillId="9" borderId="12" xfId="0" applyFont="1" applyFill="1" applyBorder="1">
      <alignment vertical="center"/>
    </xf>
    <xf numFmtId="0" fontId="3" fillId="9" borderId="13" xfId="0" applyFont="1" applyFill="1" applyBorder="1">
      <alignment vertical="center"/>
    </xf>
    <xf numFmtId="0" fontId="3" fillId="9" borderId="25" xfId="0" applyFont="1" applyFill="1" applyBorder="1">
      <alignment vertical="center"/>
    </xf>
    <xf numFmtId="0" fontId="3" fillId="9" borderId="20" xfId="0" applyFont="1" applyFill="1" applyBorder="1">
      <alignment vertical="center"/>
    </xf>
    <xf numFmtId="0" fontId="3" fillId="9" borderId="11" xfId="0" applyFont="1" applyFill="1" applyBorder="1">
      <alignment vertical="center"/>
    </xf>
    <xf numFmtId="0" fontId="3" fillId="9" borderId="30" xfId="0" applyFont="1" applyFill="1" applyBorder="1">
      <alignment vertical="center"/>
    </xf>
    <xf numFmtId="0" fontId="3" fillId="9" borderId="29" xfId="0" applyFont="1" applyFill="1" applyBorder="1">
      <alignment vertical="center"/>
    </xf>
    <xf numFmtId="0" fontId="3" fillId="9" borderId="27" xfId="0" applyFont="1" applyFill="1" applyBorder="1">
      <alignment vertical="center"/>
    </xf>
    <xf numFmtId="0" fontId="3" fillId="9" borderId="22" xfId="0" applyFont="1" applyFill="1" applyBorder="1">
      <alignment vertical="center"/>
    </xf>
    <xf numFmtId="0" fontId="3" fillId="9" borderId="14" xfId="0" applyFont="1" applyFill="1" applyBorder="1">
      <alignment vertical="center"/>
    </xf>
    <xf numFmtId="0" fontId="3" fillId="9" borderId="34" xfId="0" applyFont="1" applyFill="1" applyBorder="1">
      <alignment vertical="center"/>
    </xf>
    <xf numFmtId="0" fontId="4" fillId="10" borderId="1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4" fillId="7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3366FF"/>
      </font>
      <fill>
        <patternFill>
          <fgColor rgb="FF3366FF"/>
        </patternFill>
      </fill>
    </dxf>
    <dxf>
      <font>
        <color rgb="FFCCCC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99"/>
      <color rgb="FF00CC00"/>
      <color rgb="FF00CC66"/>
      <color rgb="FF33CC33"/>
      <color rgb="FF008000"/>
      <color rgb="FFCCCC00"/>
      <color rgb="FF3366FF"/>
      <color rgb="FF99CCFF"/>
      <color rgb="FFCCE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6" lockText="1" noThreeD="1"/>
</file>

<file path=xl/ctrlProps/ctrlProp2.xml><?xml version="1.0" encoding="utf-8"?>
<formControlPr xmlns="http://schemas.microsoft.com/office/spreadsheetml/2009/9/main" objectType="CheckBox" fmlaLink="$F$8" lockText="1" noThreeD="1"/>
</file>

<file path=xl/ctrlProps/ctrlProp3.xml><?xml version="1.0" encoding="utf-8"?>
<formControlPr xmlns="http://schemas.microsoft.com/office/spreadsheetml/2009/9/main" objectType="CheckBox" fmlaLink="$F$9" lockText="1" noThreeD="1"/>
</file>

<file path=xl/ctrlProps/ctrlProp4.xml><?xml version="1.0" encoding="utf-8"?>
<formControlPr xmlns="http://schemas.microsoft.com/office/spreadsheetml/2009/9/main" objectType="CheckBox" fmlaLink="$F$12" lockText="1" noThreeD="1"/>
</file>

<file path=xl/ctrlProps/ctrlProp5.xml><?xml version="1.0" encoding="utf-8"?>
<formControlPr xmlns="http://schemas.microsoft.com/office/spreadsheetml/2009/9/main" objectType="CheckBox" fmlaLink="$F$4" lockText="1" noThreeD="1"/>
</file>

<file path=xl/ctrlProps/ctrlProp6.xml><?xml version="1.0" encoding="utf-8"?>
<formControlPr xmlns="http://schemas.microsoft.com/office/spreadsheetml/2009/9/main" objectType="CheckBox" checked="Checked" fmlaLink="$F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1030" name="Check Box 6" descr="指定の場合チェックを入れる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指定の場合チェック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32" name="Check Box 8" descr="指定の場合チェックを入れる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指定の場合チェック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33" name="Check Box 9" descr="指定の場合チェックを入れる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指定の場合チェック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34" name="Check Box 10" descr="指定の場合チェックを入れる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敷地が北海道の場合チェック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035" name="Check Box 11" descr="指定の場合チェックを入れる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指定の場合チェック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逆日影計算を行う場合はチェック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18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47020" y="6096000"/>
          <a:ext cx="2339340" cy="1143000"/>
        </a:xfrm>
        <a:prstGeom prst="up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47020" y="6096000"/>
          <a:ext cx="2339340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情報入力欄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487E-F37F-435C-BE4A-87A42A7D519D}">
  <dimension ref="A1:F27"/>
  <sheetViews>
    <sheetView showGridLines="0" tabSelected="1" zoomScale="95" zoomScaleNormal="95" workbookViewId="0">
      <selection activeCell="E14" sqref="E14"/>
    </sheetView>
  </sheetViews>
  <sheetFormatPr defaultRowHeight="18" x14ac:dyDescent="0.45"/>
  <cols>
    <col min="1" max="1" width="5.69921875" style="1" customWidth="1"/>
    <col min="2" max="2" width="10.69921875" customWidth="1"/>
    <col min="3" max="3" width="120.69921875" customWidth="1"/>
    <col min="4" max="4" width="30.69921875" customWidth="1"/>
    <col min="5" max="5" width="100.69921875" customWidth="1"/>
  </cols>
  <sheetData>
    <row r="1" spans="1:6" ht="30" customHeight="1" thickBot="1" x14ac:dyDescent="0.5">
      <c r="A1" s="27"/>
      <c r="B1" s="28"/>
      <c r="C1" s="3" t="s">
        <v>28</v>
      </c>
      <c r="D1" s="2" t="s">
        <v>26</v>
      </c>
    </row>
    <row r="2" spans="1:6" ht="30" customHeight="1" thickTop="1" x14ac:dyDescent="0.45">
      <c r="A2" s="42" t="s">
        <v>12</v>
      </c>
      <c r="B2" s="47" t="s">
        <v>1</v>
      </c>
      <c r="C2" s="29" t="s">
        <v>0</v>
      </c>
      <c r="D2" s="4" t="s">
        <v>30</v>
      </c>
      <c r="E2" s="12" t="str">
        <f>IF(D2="","※入力必須項目です","")</f>
        <v/>
      </c>
    </row>
    <row r="3" spans="1:6" ht="30" customHeight="1" x14ac:dyDescent="0.45">
      <c r="A3" s="43"/>
      <c r="B3" s="54"/>
      <c r="C3" s="30" t="s">
        <v>14</v>
      </c>
      <c r="D3" s="5">
        <v>200</v>
      </c>
      <c r="E3" s="12" t="str">
        <f>IF(D3="","※入力必須項目です","")</f>
        <v/>
      </c>
    </row>
    <row r="4" spans="1:6" ht="30" customHeight="1" thickBot="1" x14ac:dyDescent="0.5">
      <c r="A4" s="43"/>
      <c r="B4" s="55"/>
      <c r="C4" s="31" t="s">
        <v>2</v>
      </c>
      <c r="D4" s="6"/>
      <c r="E4" s="13" t="str">
        <f>IF(OR(D2="第一種住居地域",D2="第二種住居地域",D2="準住居地域",D2="近隣商業地域",D2="準工業地域"), "※指定、且つ、住宅部分が2/3以上の場合、斜線適用距離と角度が変わります", "")</f>
        <v/>
      </c>
      <c r="F4" t="b">
        <v>0</v>
      </c>
    </row>
    <row r="5" spans="1:6" ht="30" customHeight="1" thickBot="1" x14ac:dyDescent="0.5">
      <c r="A5" s="43"/>
      <c r="B5" s="40" t="s">
        <v>27</v>
      </c>
      <c r="C5" s="39" t="s">
        <v>29</v>
      </c>
      <c r="D5" s="41">
        <v>12000</v>
      </c>
      <c r="E5" s="13"/>
    </row>
    <row r="6" spans="1:6" ht="30" customHeight="1" x14ac:dyDescent="0.45">
      <c r="A6" s="43"/>
      <c r="B6" s="52" t="s">
        <v>6</v>
      </c>
      <c r="C6" s="32" t="s">
        <v>3</v>
      </c>
      <c r="D6" s="7"/>
      <c r="E6" s="13" t="str">
        <f>IF(OR(D2="第一種中高層住居専用地域",D2="第二種中高層住居専用地域",D2="第一種住居地域",D2="第二種住居地域",D2="準住居地域"), "※指定の場合、斜線適用距離と角度が変わります", "")</f>
        <v>※指定の場合、斜線適用距離と角度が変わります</v>
      </c>
      <c r="F6" t="b">
        <v>0</v>
      </c>
    </row>
    <row r="7" spans="1:6" ht="30" customHeight="1" thickBot="1" x14ac:dyDescent="0.5">
      <c r="A7" s="43"/>
      <c r="B7" s="53"/>
      <c r="C7" s="31" t="s">
        <v>17</v>
      </c>
      <c r="D7" s="14"/>
      <c r="E7" s="12" t="str">
        <f>IF(AND(D2="指定なし",D7=""),"※入力必須項目です","")</f>
        <v/>
      </c>
    </row>
    <row r="8" spans="1:6" ht="30" customHeight="1" x14ac:dyDescent="0.45">
      <c r="A8" s="43"/>
      <c r="B8" s="49" t="s">
        <v>7</v>
      </c>
      <c r="C8" s="32" t="s">
        <v>4</v>
      </c>
      <c r="D8" s="7"/>
      <c r="E8" s="13" t="str">
        <f>IF(OR(OR(D2="近隣商業地域",D2="準工業地域",D2="商業地域",D2="工業地域",D2="工業専用地域"),AND(F4=TRUE,66.66666666&lt;D17)), "※指定の場合、隣地斜線不適用となります", "")</f>
        <v/>
      </c>
      <c r="F8" t="b">
        <v>0</v>
      </c>
    </row>
    <row r="9" spans="1:6" ht="30" customHeight="1" x14ac:dyDescent="0.45">
      <c r="A9" s="43"/>
      <c r="B9" s="50"/>
      <c r="C9" s="30" t="s">
        <v>5</v>
      </c>
      <c r="D9" s="8"/>
      <c r="E9" s="13" t="str">
        <f>IF(AND(OR(D2="第一種住居地域",D2="第二種住居地域",D2="準住居地域"),AND(NOT(D3=""),D3&lt;=300)), "※指定の場合、斜線角度数値は2.5になります", "")</f>
        <v/>
      </c>
      <c r="F9" t="b">
        <v>0</v>
      </c>
    </row>
    <row r="10" spans="1:6" ht="30" customHeight="1" thickBot="1" x14ac:dyDescent="0.5">
      <c r="A10" s="43"/>
      <c r="B10" s="51"/>
      <c r="C10" s="33" t="s">
        <v>18</v>
      </c>
      <c r="D10" s="15"/>
      <c r="E10" s="12" t="str">
        <f>IF(AND(D2="指定なし",D10=""),"※入力必須項目です","")</f>
        <v/>
      </c>
    </row>
    <row r="11" spans="1:6" ht="30" customHeight="1" x14ac:dyDescent="0.45">
      <c r="A11" s="43"/>
      <c r="B11" s="56" t="s">
        <v>8</v>
      </c>
      <c r="C11" s="34" t="s">
        <v>19</v>
      </c>
      <c r="D11" s="17"/>
      <c r="E11" s="21" t="str">
        <f>IF(F4=TRUE,"※高層住居誘導地区のため、日影規制は対象区域外となります",IF(F11=FALSE,"※逆日影計算をする場合、チェックを入れてください",""))</f>
        <v/>
      </c>
      <c r="F11" t="b">
        <v>1</v>
      </c>
    </row>
    <row r="12" spans="1:6" ht="30" customHeight="1" x14ac:dyDescent="0.45">
      <c r="A12" s="43"/>
      <c r="B12" s="57"/>
      <c r="C12" s="35" t="s">
        <v>9</v>
      </c>
      <c r="D12" s="9"/>
      <c r="E12" s="13" t="str">
        <f>IF(F11=TRUE,"※道の区域の場合、日影時間が変わります","")</f>
        <v>※道の区域の場合、日影時間が変わります</v>
      </c>
      <c r="F12" t="b">
        <v>0</v>
      </c>
    </row>
    <row r="13" spans="1:6" ht="30" customHeight="1" x14ac:dyDescent="0.45">
      <c r="A13" s="43"/>
      <c r="B13" s="57"/>
      <c r="C13" s="36" t="s">
        <v>20</v>
      </c>
      <c r="D13" s="18">
        <v>1</v>
      </c>
      <c r="E13" s="12" t="str">
        <f>IF(AND(F11=TRUE,D13=""),"※入力必須項目です",IF(AND(OR(D2="第一種住居地域",D2="第二種住居地域",D2="準住居地域",D2="近隣商業地域",D2="準工業地域"),D13=3),"※現在の用途地域では、3を選ぶことはできません",""))</f>
        <v/>
      </c>
    </row>
    <row r="14" spans="1:6" ht="30" customHeight="1" x14ac:dyDescent="0.45">
      <c r="A14" s="43"/>
      <c r="B14" s="57"/>
      <c r="C14" s="37" t="s">
        <v>13</v>
      </c>
      <c r="D14" s="16">
        <v>4000</v>
      </c>
      <c r="E14" s="12" t="str">
        <f>IF(AND(D14="",(F11=TRUE),OR(D2="第一種中高層住居専用地域",D2="第二種中高層住居専用地域",D2="第一種住居地域",D2="第二種住居地域",D2="準住居地域",D2="近隣商業地域",D2="準工業地域")), "※入力必須項目です", "")</f>
        <v/>
      </c>
    </row>
    <row r="15" spans="1:6" ht="30" customHeight="1" thickBot="1" x14ac:dyDescent="0.5">
      <c r="A15" s="44"/>
      <c r="B15" s="58"/>
      <c r="C15" s="30" t="s">
        <v>10</v>
      </c>
      <c r="D15" s="8"/>
      <c r="E15" s="12" t="str">
        <f>IF(AND(D15="",(F11=TRUE),(D2="指定なし")), "※入力必須項目です", "")</f>
        <v/>
      </c>
    </row>
    <row r="16" spans="1:6" ht="30" customHeight="1" thickTop="1" x14ac:dyDescent="0.45">
      <c r="A16" s="45" t="s">
        <v>11</v>
      </c>
      <c r="B16" s="47" t="s">
        <v>11</v>
      </c>
      <c r="C16" s="29" t="s">
        <v>16</v>
      </c>
      <c r="D16" s="10">
        <v>0</v>
      </c>
      <c r="E16" s="12" t="str">
        <f>IF(D16="","※入力必須項目です","")</f>
        <v/>
      </c>
    </row>
    <row r="17" spans="1:5" ht="30" customHeight="1" thickBot="1" x14ac:dyDescent="0.5">
      <c r="A17" s="46"/>
      <c r="B17" s="48"/>
      <c r="C17" s="38" t="s">
        <v>15</v>
      </c>
      <c r="D17" s="11"/>
      <c r="E17" s="12" t="str">
        <f>IF(AND(D17="",F4=TRUE,OR(D2="第一種住居地域",D2="第二種住居地域",D2="準住居地域",D2="近隣商業地域",D2="準工業地域")),"※入力必須項目です","")</f>
        <v/>
      </c>
    </row>
    <row r="18" spans="1:5" ht="21" customHeight="1" thickTop="1" x14ac:dyDescent="0.45">
      <c r="C18" s="19"/>
      <c r="D18" s="20"/>
    </row>
    <row r="19" spans="1:5" ht="30" customHeight="1" x14ac:dyDescent="0.45">
      <c r="C19" s="22" t="s">
        <v>21</v>
      </c>
      <c r="D19" s="20"/>
    </row>
    <row r="20" spans="1:5" ht="15" customHeight="1" x14ac:dyDescent="0.45">
      <c r="C20" s="23" t="s">
        <v>25</v>
      </c>
    </row>
    <row r="21" spans="1:5" ht="15" customHeight="1" x14ac:dyDescent="0.45">
      <c r="C21" s="24" t="s">
        <v>22</v>
      </c>
    </row>
    <row r="22" spans="1:5" ht="15" customHeight="1" x14ac:dyDescent="0.45">
      <c r="C22" s="25" t="s">
        <v>23</v>
      </c>
    </row>
    <row r="23" spans="1:5" ht="15" customHeight="1" x14ac:dyDescent="0.45">
      <c r="C23" s="26" t="s">
        <v>24</v>
      </c>
    </row>
    <row r="24" spans="1:5" ht="30" customHeight="1" x14ac:dyDescent="0.45"/>
    <row r="25" spans="1:5" ht="30" customHeight="1" x14ac:dyDescent="0.45"/>
    <row r="26" spans="1:5" ht="30" customHeight="1" x14ac:dyDescent="0.45"/>
    <row r="27" spans="1:5" ht="30" customHeight="1" x14ac:dyDescent="0.45"/>
  </sheetData>
  <mergeCells count="7">
    <mergeCell ref="A2:A15"/>
    <mergeCell ref="A16:A17"/>
    <mergeCell ref="B16:B17"/>
    <mergeCell ref="B8:B10"/>
    <mergeCell ref="B6:B7"/>
    <mergeCell ref="B2:B4"/>
    <mergeCell ref="B11:B15"/>
  </mergeCells>
  <phoneticPr fontId="1"/>
  <conditionalFormatting sqref="D2:D3">
    <cfRule type="containsBlanks" dxfId="17" priority="19">
      <formula>LEN(TRIM(D2))=0</formula>
    </cfRule>
  </conditionalFormatting>
  <conditionalFormatting sqref="D16">
    <cfRule type="containsBlanks" dxfId="16" priority="18">
      <formula>LEN(TRIM(D16))=0</formula>
    </cfRule>
  </conditionalFormatting>
  <conditionalFormatting sqref="D6">
    <cfRule type="expression" dxfId="15" priority="17">
      <formula>OR(D2="第一種中高層住居専用地域",D2="第二種中高層住居専用地域",D2="第一種住居地域",D2="第二種住居地域",D2="準住居地域")</formula>
    </cfRule>
  </conditionalFormatting>
  <conditionalFormatting sqref="D7">
    <cfRule type="expression" dxfId="14" priority="16">
      <formula>AND(D2="指定なし",D7="")</formula>
    </cfRule>
  </conditionalFormatting>
  <conditionalFormatting sqref="D4:D5">
    <cfRule type="expression" dxfId="13" priority="13">
      <formula>OR(D2="第一種住居地域",D2="第二種住居地域",D2="準住居地域",D2="近隣商業地域",D2="準工業地域")</formula>
    </cfRule>
  </conditionalFormatting>
  <conditionalFormatting sqref="D10">
    <cfRule type="expression" dxfId="12" priority="12">
      <formula>AND(D2="指定なし",D10="")</formula>
    </cfRule>
  </conditionalFormatting>
  <conditionalFormatting sqref="D9">
    <cfRule type="expression" dxfId="11" priority="10">
      <formula>AND(OR(D2="第一種住居地域",D2="第二種住居地域",D2="準住居地域"),AND(NOT(D3=""),D3&lt;=300))</formula>
    </cfRule>
  </conditionalFormatting>
  <conditionalFormatting sqref="D8">
    <cfRule type="expression" dxfId="10" priority="20">
      <formula>OR(OR(D2="近隣商業地域",D2="準工業地域",D2="商業地域",D2="工業地域",D2="工業専用地域"),AND(F4=TRUE,66.66666666&lt;D17))</formula>
    </cfRule>
  </conditionalFormatting>
  <conditionalFormatting sqref="D13">
    <cfRule type="expression" dxfId="9" priority="9">
      <formula>OR(AND(F11=TRUE,D13=""),AND(OR(D2="第一種住居地域",D2="第二種住居地域",D2="準住居地域",D2="近隣商業地域",D2="準工業地域"),D13=3))</formula>
    </cfRule>
  </conditionalFormatting>
  <conditionalFormatting sqref="D11">
    <cfRule type="expression" dxfId="8" priority="2">
      <formula>(F4=TRUE)</formula>
    </cfRule>
    <cfRule type="expression" dxfId="7" priority="8">
      <formula>(F11=FALSE)</formula>
    </cfRule>
  </conditionalFormatting>
  <conditionalFormatting sqref="D12">
    <cfRule type="expression" dxfId="6" priority="7">
      <formula>(F11=TRUE)</formula>
    </cfRule>
  </conditionalFormatting>
  <conditionalFormatting sqref="D14">
    <cfRule type="expression" dxfId="5" priority="5">
      <formula>AND(D14="",(F11=TRUE),OR(D2="第一種中高層住居専用地域",D2="第二種中高層住居専用地域",D2="第一種住居地域",D2="第二種住居地域",D2="準住居地域",D2="近隣商業地域",D2="準工業地域"))</formula>
    </cfRule>
  </conditionalFormatting>
  <conditionalFormatting sqref="D15">
    <cfRule type="expression" dxfId="4" priority="4">
      <formula>AND(D15="",(F11=TRUE),(D2="指定なし"))</formula>
    </cfRule>
  </conditionalFormatting>
  <conditionalFormatting sqref="E11">
    <cfRule type="expression" dxfId="3" priority="1">
      <formula>(F4=TRUE)</formula>
    </cfRule>
    <cfRule type="expression" dxfId="2" priority="3">
      <formula>(F11=FALSE)</formula>
    </cfRule>
  </conditionalFormatting>
  <conditionalFormatting sqref="D17">
    <cfRule type="expression" dxfId="1" priority="21">
      <formula>AND(D17="",F4=TRUE,OR(D2="第一種住居地域",D2="第二種住居地域",D2="準住居地域",D2="近隣商業地域",D2="準工業地域"))</formula>
    </cfRule>
  </conditionalFormatting>
  <conditionalFormatting sqref="D18">
    <cfRule type="expression" dxfId="0" priority="22">
      <formula>AND(D18="",F6=TRUE,OR(D3="第一種住居地域",D3="第二種住居地域",D3="準住居地域",D3="近隣商業地域",D3="準工業地域"))</formula>
    </cfRule>
  </conditionalFormatting>
  <dataValidations xWindow="1573" yWindow="416" count="11">
    <dataValidation type="list" allowBlank="1" showInputMessage="1" showErrorMessage="1" prompt="右のプルダウンメニューよりお選びください。" sqref="D2" xr:uid="{5D622E9D-F9F2-4C50-BEF5-62FC7BC338FD}">
      <formula1>"第一種低層住居専用地域,第二種低層住居専用地域,第一種中高層住居専用地域,第二種中高層住居専用地域,田園住居地域,第一種住居地域,第二種住居地域,準住居地域,近隣商業地域,商業地域,準工業地域,工業地域,工業専用地域,指定なし"</formula1>
    </dataValidation>
    <dataValidation type="decimal" operator="greaterThanOrEqual" allowBlank="1" showInputMessage="1" showErrorMessage="1" prompt="半角英数で、数値のみご入力ください。_x000a_例_x000a_(100%の場合)：100" sqref="D3" xr:uid="{0C0D6E04-FC39-4872-88BF-EE2E9833E5EF}">
      <formula1>0</formula1>
    </dataValidation>
    <dataValidation type="list" allowBlank="1" showInputMessage="1" showErrorMessage="1" prompt="右のプルダウンメニューよりお選びください。" sqref="D7" xr:uid="{AD965639-50C7-4C53-B3AD-4F112A2825FC}">
      <formula1>"1.25,1.50"</formula1>
    </dataValidation>
    <dataValidation type="list" allowBlank="1" showInputMessage="1" showErrorMessage="1" prompt="右のプルダウンメニューよりお選びください。" sqref="D10" xr:uid="{3843C4AA-9111-4D3F-A7CB-439FFF70F544}">
      <formula1>"1.25,2.50"</formula1>
    </dataValidation>
    <dataValidation type="list" allowBlank="1" showInputMessage="1" showErrorMessage="1" prompt="右のプルダウンメニューよりお選びください。" sqref="D14" xr:uid="{1724391C-8CBF-4CF4-BF20-EFA1A97E0589}">
      <formula1>"4000,6500"</formula1>
    </dataValidation>
    <dataValidation type="list" allowBlank="1" showInputMessage="1" showErrorMessage="1" prompt="右のプルダウンメニューよりお選びください。" sqref="D15" xr:uid="{A94D9B1A-4601-47F8-9382-3CBFD177802A}">
      <formula1>"イ,ロ"</formula1>
    </dataValidation>
    <dataValidation type="custom" allowBlank="1" showInputMessage="1" showErrorMessage="1" prompt="半角英数の数値で、1か2か3をご入力ください。_x000a_【注意】以下の用途地域では1か2しか選べません。_x000a_第一種住居地域_x000a_第二種住居地域_x000a_準住居地域_x000a_近隣商業地域_x000a_準工業地域" sqref="D13" xr:uid="{60F90393-ADED-4DEB-862E-5D3AC94D6EC0}">
      <formula1>IF(OR(D2="第一種住居地域",D2="第二種住居地域",D2="準住居地域",D2="近隣商業地域",D2="準工業地域"),AND(D13&gt;0,D13&lt;3),AND(D13&gt;0,D13&lt;4))</formula1>
    </dataValidation>
    <dataValidation allowBlank="1" showInputMessage="1" showErrorMessage="1" prompt="敷地境界線情報との整合性にご注意ください。_x000a_半角英数で、数値のみご入力ください。_x000a_例：0" sqref="D16" xr:uid="{4B3FEC66-26D8-4985-887B-7F524DF0C90B}"/>
    <dataValidation type="decimal" allowBlank="1" showInputMessage="1" showErrorMessage="1" prompt="半角英数で、数値のみご入力ください。_x000a_例：100" sqref="D18" xr:uid="{2F6D959E-3409-4B23-B6A3-40897088A917}">
      <formula1>0</formula1>
      <formula2>100</formula2>
    </dataValidation>
    <dataValidation type="decimal" allowBlank="1" showInputMessage="1" showErrorMessage="1" prompt="半角英数で、数値のみご入力ください。_x000a_例_x000a_(100%の場合)：100" sqref="D17" xr:uid="{135ED829-74BE-4E59-8181-645CEBCB787D}">
      <formula1>0</formula1>
      <formula2>100</formula2>
    </dataValidation>
    <dataValidation type="list" allowBlank="1" showInputMessage="1" showErrorMessage="1" prompt="右のプルダウンメニューよりお選びください" sqref="D5" xr:uid="{F1CEA8BB-0F32-44C9-8EE4-526ABDF36262}">
      <formula1>"10000,12000"</formula1>
    </dataValidation>
  </dataValidations>
  <pageMargins left="0.7" right="0.7" top="0.75" bottom="0.75" header="0.3" footer="0.3"/>
  <pageSetup paperSize="9" orientation="portrait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 altText="指定の場合チェックを入れる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指定の場合チェックを入れる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 altText="指定の場合チェックを入れる">
                <anchor moveWithCells="1" siz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指定の場合チェックを入れる">
                <anchor moveWithCells="1" siz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指定の場合チェックを入れる">
                <anchor moveWithCells="1" siz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sasaki</cp:lastModifiedBy>
  <dcterms:created xsi:type="dcterms:W3CDTF">2019-02-06T13:53:42Z</dcterms:created>
  <dcterms:modified xsi:type="dcterms:W3CDTF">2019-03-02T16:59:13Z</dcterms:modified>
</cp:coreProperties>
</file>